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34\"/>
    </mc:Choice>
  </mc:AlternateContent>
  <xr:revisionPtr revIDLastSave="0" documentId="13_ncr:1_{D0A0CCC8-F3F7-481E-9BC0-2854CB8667B3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C30" i="1" s="1"/>
  <c r="I38" i="1"/>
  <c r="I37" i="1"/>
  <c r="I36" i="1"/>
  <c r="I35" i="1"/>
  <c r="I34" i="1"/>
  <c r="F65" i="2"/>
  <c r="F66" i="2" s="1"/>
  <c r="F68" i="2" s="1"/>
  <c r="F69" i="2" s="1"/>
  <c r="F70" i="2" s="1"/>
  <c r="E65" i="2"/>
  <c r="E66" i="2" s="1"/>
  <c r="E68" i="2" s="1"/>
  <c r="E69" i="2" s="1"/>
  <c r="E70" i="2" s="1"/>
  <c r="G64" i="2"/>
  <c r="G65" i="2" s="1"/>
  <c r="G66" i="2" s="1"/>
  <c r="G68" i="2" s="1"/>
  <c r="G69" i="2" s="1"/>
  <c r="G70" i="2" s="1"/>
  <c r="F64" i="2"/>
  <c r="E64" i="2"/>
  <c r="D64" i="2"/>
  <c r="D65" i="2" s="1"/>
  <c r="G57" i="2"/>
  <c r="H57" i="2" s="1"/>
  <c r="F57" i="2"/>
  <c r="E57" i="2"/>
  <c r="D57" i="2"/>
  <c r="H56" i="2"/>
  <c r="G41" i="2"/>
  <c r="F41" i="2"/>
  <c r="E41" i="2"/>
  <c r="H41" i="2" s="1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G32" i="2"/>
  <c r="H32" i="2" s="1"/>
  <c r="F32" i="2"/>
  <c r="E32" i="2"/>
  <c r="D32" i="2"/>
  <c r="H31" i="2"/>
  <c r="G29" i="2"/>
  <c r="F29" i="2"/>
  <c r="E29" i="2"/>
  <c r="H29" i="2" s="1"/>
  <c r="D29" i="2"/>
  <c r="H28" i="2"/>
  <c r="G23" i="2"/>
  <c r="F23" i="2"/>
  <c r="E23" i="2"/>
  <c r="D23" i="2"/>
  <c r="H23" i="2" s="1"/>
  <c r="H22" i="2"/>
  <c r="C38" i="1" l="1"/>
  <c r="C32" i="1"/>
  <c r="C31" i="1"/>
  <c r="D66" i="2"/>
  <c r="H65" i="2"/>
  <c r="H64" i="2"/>
  <c r="C39" i="1" l="1"/>
  <c r="C40" i="1"/>
  <c r="C42" i="1" s="1"/>
  <c r="H66" i="2"/>
  <c r="D68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<sst xmlns="http://schemas.openxmlformats.org/spreadsheetml/2006/main" count="263" uniqueCount="145">
  <si>
    <t>СВОДКА ЗАТРАТ</t>
  </si>
  <si>
    <t>P_0934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</si>
  <si>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</si>
  <si>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</si>
  <si>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</si>
  <si>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</si>
  <si>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</si>
  <si>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</si>
  <si>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</si>
  <si>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</si>
  <si>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</si>
  <si>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</si>
  <si>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</si>
  <si>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</si>
  <si>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</si>
  <si>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</si>
  <si>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</si>
  <si>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</si>
  <si>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</si>
  <si>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</si>
  <si>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</si>
  <si>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</si>
  <si>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</si>
  <si>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</si>
  <si>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</si>
  <si>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</si>
  <si>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</si>
  <si>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</si>
  <si>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</si>
  <si>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</si>
  <si>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</si>
  <si>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</si>
  <si>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</si>
  <si>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</si>
  <si>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</si>
  <si>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</si>
  <si>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</si>
  <si>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</si>
  <si>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</si>
  <si>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</si>
  <si>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</si>
  <si>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</si>
  <si>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</si>
  <si>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</si>
  <si>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</si>
  <si>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</si>
  <si>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</si>
  <si>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</si>
  <si>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</si>
  <si>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</si>
  <si>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</si>
  <si>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</si>
  <si>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</si>
  <si>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</si>
  <si>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</si>
  <si>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</si>
  <si>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</si>
  <si>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</si>
  <si>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</si>
  <si>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</si>
  <si>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</si>
  <si>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</si>
  <si>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</si>
  <si>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</si>
  <si>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</si>
  <si>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</si>
  <si>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</si>
  <si>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</si>
  <si>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</si>
  <si>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</si>
  <si>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</si>
  <si>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</si>
  <si>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</si>
  <si>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</si>
  <si>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</si>
  <si>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</si>
  <si>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</si>
  <si>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</si>
  <si>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</si>
  <si>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</si>
  <si>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</si>
  <si>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</si>
  <si>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</si>
  <si>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</si>
  <si>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</si>
  <si>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</si>
  <si>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</si>
  <si>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</si>
  <si>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</si>
  <si>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</si>
  <si>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</si>
  <si>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</si>
  <si>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</si>
  <si>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</si>
  <si>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</si>
  <si>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</si>
  <si>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</si>
  <si>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</si>
  <si>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</si>
  <si>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</si>
  <si>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</si>
  <si>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</si>
  <si>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</si>
  <si>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</si>
  <si>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</si>
  <si>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</si>
  <si>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</si>
  <si>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</si>
  <si>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</si>
  <si>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</si>
  <si>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</si>
  <si>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</si>
  <si>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</si>
  <si>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</si>
  <si>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</si>
  <si>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</si>
  <si>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</si>
  <si>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</si>
  <si>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СИП-3(1х95)(3775+12+15)</t>
  </si>
  <si>
    <t>Стойка ж/б СВ-110-3,5</t>
  </si>
  <si>
    <t>шт</t>
  </si>
  <si>
    <t>Стойка ж/б СС136.6-3,1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</si>
  <si>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</si>
  <si>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</si>
  <si>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</si>
  <si>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</si>
  <si>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</si>
  <si>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</si>
  <si>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</si>
  <si>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</si>
  <si>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</si>
  <si>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</si>
  <si>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</si>
  <si>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</si>
  <si>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</si>
  <si>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</si>
  <si>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</si>
  <si>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</si>
  <si>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ФСБЦ-05.1.02.07-0074</t>
  </si>
  <si>
    <t>Реконструкция ВЛ-10 кВ Ф-8 ПС 110/10 кВ Мусорка до КТП Мус 815 10/0,4/160 (протяженностью 0,05 км)</t>
  </si>
  <si>
    <t>Реконструкция ВЛ-10 кВ Ф-8 ПС 110/10 кВ Мусорка до КТП Мус 815 10/0,4/160 (протяженностью 0,05 км)</t>
  </si>
  <si>
    <t>Реконструкция ВЛ-10 кВ Ф-8 ПС 110/10 кВ Мусорка до КТП Мус 815 10/0,4/160 (протяженностью 0,05 км)</t>
  </si>
  <si>
    <t>Реконструкция ВЛ-10 кВ Ф-8 ПС 110/10 кВ Мусорка до КТП Мус 815 10/0,4/160 (протяженностью 0,05 км)</t>
  </si>
  <si>
    <t>Реконструкция ВЛ-10 кВ Ф-8 ПС 110/10 кВ Мусорка до КТП Мус 815 10/0,4/160 (протяженностью 0,05 км)</t>
  </si>
  <si>
    <t>Реконструкция ВЛ-10 кВ Ф-8 ПС 110/10 кВ Мусорка до КТП Мус 815 10/0,4/160 (протяженностью 0,05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</si>
</sst>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EABC1820-37D9-4C28-9DBA-8D3B1B09CC28}"/>
    <cellStyle name="Обычный" xfId="0" builtinId="0"/>
    <cellStyle name="Обычный 2" xfId="4" xr:uid="{4DB8B1FA-607B-4DFF-BBB7-E9E77ADBFAF8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3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5.664062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139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122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123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124</v>
      </c>
      <c r="C26" s="54"/>
      <c r="D26" s="51"/>
      <c r="E26" s="51"/>
      <c r="F26" s="51"/>
      <c r="G26" s="52"/>
      <c r="H26" s="52" t="s">
        <v>125</v>
      </c>
      <c r="I26" s="52"/>
    </row>
    <row r="27" spans="1:9" ht="17.100000000000001" customHeight="1" x14ac:dyDescent="0.3">
      <c r="A27" s="55" t="s">
        <v>6</v>
      </c>
      <c r="B27" s="53" t="s">
        <v>126</v>
      </c>
      <c r="C27" s="56">
        <v>0</v>
      </c>
      <c r="D27" s="57"/>
      <c r="E27" s="57"/>
      <c r="F27" s="57"/>
      <c r="G27" s="58" t="s">
        <v>127</v>
      </c>
      <c r="H27" s="58" t="s">
        <v>128</v>
      </c>
      <c r="I27" s="58" t="s">
        <v>129</v>
      </c>
    </row>
    <row r="28" spans="1:9" ht="17.100000000000001" customHeight="1" x14ac:dyDescent="0.3">
      <c r="A28" s="55" t="s">
        <v>7</v>
      </c>
      <c r="B28" s="53" t="s">
        <v>130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131</v>
      </c>
      <c r="C29" s="62">
        <f>ССР!G62*1.2</f>
        <v>52.361594737106401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52.361594737106401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132</v>
      </c>
      <c r="C31" s="62">
        <f>C30-ROUND(C30/1.2,5)</f>
        <v>8.7269347371064043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133</v>
      </c>
      <c r="C32" s="67">
        <f>C30*I36</f>
        <v>60.739046707372474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134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124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126</v>
      </c>
      <c r="C35" s="76">
        <f>ССР!D70+ССР!E70</f>
        <v>319.41135302454217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130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131</v>
      </c>
      <c r="C37" s="76">
        <f>ССР!G70-'Сводка затрат'!C29</f>
        <v>1.5708478421131957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320.98220086665538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132</v>
      </c>
      <c r="C39" s="62">
        <f>C38-ROUND(C38/1.2,5)</f>
        <v>53.497030866655393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133</v>
      </c>
      <c r="C40" s="77">
        <f>C38*I37</f>
        <v>388.79751512591963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135</v>
      </c>
      <c r="C42" s="103">
        <f>C40+C32</f>
        <v>449.53656183329213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136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B55" zoomScale="90" zoomScaleNormal="90" workbookViewId="0"/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241.07891226437999</v>
      </c>
      <c r="E25" s="20">
        <v>4.6285377080516996</v>
      </c>
      <c r="F25" s="20">
        <v>0</v>
      </c>
      <c r="G25" s="20">
        <v>0</v>
      </c>
      <c r="H25" s="20">
        <v>245.70744997244</v>
      </c>
    </row>
    <row r="26" spans="1:8" ht="17.100000000000001" customHeight="1" x14ac:dyDescent="0.3">
      <c r="A26" s="6"/>
      <c r="B26" s="9"/>
      <c r="C26" s="9" t="s">
        <v>26</v>
      </c>
      <c r="D26" s="20">
        <v>241.07891226437999</v>
      </c>
      <c r="E26" s="20">
        <v>4.6285377080516996</v>
      </c>
      <c r="F26" s="20">
        <v>0</v>
      </c>
      <c r="G26" s="20">
        <v>0</v>
      </c>
      <c r="H26" s="20">
        <v>245.70744997244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241.07891226437999</v>
      </c>
      <c r="E42" s="20">
        <v>4.6285377080516996</v>
      </c>
      <c r="F42" s="20">
        <v>0</v>
      </c>
      <c r="G42" s="20">
        <v>0</v>
      </c>
      <c r="H42" s="20">
        <v>245.70744997244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6.0269728066096002</v>
      </c>
      <c r="E44" s="20">
        <v>0.1157134427013</v>
      </c>
      <c r="F44" s="20">
        <v>0</v>
      </c>
      <c r="G44" s="20">
        <v>0</v>
      </c>
      <c r="H44" s="20">
        <v>6.1426862493109002</v>
      </c>
    </row>
    <row r="45" spans="1:8" ht="17.100000000000001" customHeight="1" x14ac:dyDescent="0.3">
      <c r="A45" s="6"/>
      <c r="B45" s="9"/>
      <c r="C45" s="9" t="s">
        <v>41</v>
      </c>
      <c r="D45" s="20">
        <v>6.0269728066096002</v>
      </c>
      <c r="E45" s="20">
        <v>0.1157134427013</v>
      </c>
      <c r="F45" s="20">
        <v>0</v>
      </c>
      <c r="G45" s="20">
        <v>0</v>
      </c>
      <c r="H45" s="20">
        <v>6.1426862493109002</v>
      </c>
    </row>
    <row r="46" spans="1:8" ht="17.100000000000001" customHeight="1" x14ac:dyDescent="0.3">
      <c r="A46" s="6"/>
      <c r="B46" s="9"/>
      <c r="C46" s="9" t="s">
        <v>42</v>
      </c>
      <c r="D46" s="20">
        <v>247.10588507099001</v>
      </c>
      <c r="E46" s="20">
        <v>4.7442511507529996</v>
      </c>
      <c r="F46" s="20">
        <v>0</v>
      </c>
      <c r="G46" s="20">
        <v>0</v>
      </c>
      <c r="H46" s="20">
        <v>251.85013622175001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4.2345026230266001</v>
      </c>
      <c r="H48" s="20">
        <v>4.2345026230266001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6.4494636003528001</v>
      </c>
      <c r="E49" s="20">
        <v>0.12382495503466</v>
      </c>
      <c r="F49" s="20">
        <v>0</v>
      </c>
      <c r="G49" s="20">
        <v>0</v>
      </c>
      <c r="H49" s="20">
        <v>6.5732885553873999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5.4651479560118004</v>
      </c>
      <c r="H50" s="20">
        <v>5.4651479560118004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1.1454508285616001</v>
      </c>
      <c r="H51" s="20">
        <v>1.1454508285616001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1.0996327954192</v>
      </c>
      <c r="H52" s="20">
        <v>1.0996327954192</v>
      </c>
    </row>
    <row r="53" spans="1:8" ht="17.100000000000001" customHeight="1" x14ac:dyDescent="0.3">
      <c r="A53" s="6"/>
      <c r="B53" s="9"/>
      <c r="C53" s="9" t="s">
        <v>65</v>
      </c>
      <c r="D53" s="20">
        <v>6.4494636003528001</v>
      </c>
      <c r="E53" s="20">
        <v>0.12382495503466</v>
      </c>
      <c r="F53" s="20">
        <v>0</v>
      </c>
      <c r="G53" s="20">
        <v>11.944734203018999</v>
      </c>
      <c r="H53" s="20">
        <v>18.518022758407</v>
      </c>
    </row>
    <row r="54" spans="1:8" ht="17.100000000000001" customHeight="1" x14ac:dyDescent="0.3">
      <c r="A54" s="6"/>
      <c r="B54" s="9"/>
      <c r="C54" s="9" t="s">
        <v>64</v>
      </c>
      <c r="D54" s="20">
        <v>253.55534867135</v>
      </c>
      <c r="E54" s="20">
        <v>4.8680761057876998</v>
      </c>
      <c r="F54" s="20">
        <v>0</v>
      </c>
      <c r="G54" s="20">
        <v>11.944734203018999</v>
      </c>
      <c r="H54" s="20">
        <v>270.36815898014999</v>
      </c>
    </row>
    <row r="55" spans="1:8" ht="17.100000000000001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61</v>
      </c>
      <c r="D58" s="20">
        <v>253.55534867135</v>
      </c>
      <c r="E58" s="20">
        <v>4.8680761057876998</v>
      </c>
      <c r="F58" s="20">
        <v>0</v>
      </c>
      <c r="G58" s="20">
        <v>11.944734203018999</v>
      </c>
      <c r="H58" s="20">
        <v>270.36815898014999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31.689928077903001</v>
      </c>
      <c r="H60" s="20">
        <v>31.689928077903001</v>
      </c>
    </row>
    <row r="61" spans="1:8" ht="17.100000000000001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31.689928077903001</v>
      </c>
      <c r="H61" s="20">
        <v>31.689928077903001</v>
      </c>
    </row>
    <row r="62" spans="1:8" ht="17.100000000000001" customHeight="1" x14ac:dyDescent="0.3">
      <c r="A62" s="6"/>
      <c r="B62" s="9"/>
      <c r="C62" s="9" t="s">
        <v>56</v>
      </c>
      <c r="D62" s="20">
        <v>253.55534867135</v>
      </c>
      <c r="E62" s="20">
        <v>4.8680761057876998</v>
      </c>
      <c r="F62" s="20">
        <v>0</v>
      </c>
      <c r="G62" s="20">
        <v>43.634662280922001</v>
      </c>
      <c r="H62" s="20">
        <v>302.05808705805998</v>
      </c>
    </row>
    <row r="63" spans="1:8" ht="17.100000000000001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54</v>
      </c>
      <c r="C64" s="7" t="s">
        <v>53</v>
      </c>
      <c r="D64" s="20">
        <f>D62 * 3%</f>
        <v>7.6066604601404997</v>
      </c>
      <c r="E64" s="20">
        <f>E62 * 3%</f>
        <v>0.14604228317363099</v>
      </c>
      <c r="F64" s="20">
        <f>F62 * 3%</f>
        <v>0</v>
      </c>
      <c r="G64" s="20">
        <f>G62 * 3%</f>
        <v>1.3090398684276601</v>
      </c>
      <c r="H64" s="20">
        <f>SUM(D64:G64)</f>
        <v>9.0617426117417903</v>
      </c>
    </row>
    <row r="65" spans="1:8" ht="17.100000000000001" customHeight="1" x14ac:dyDescent="0.3">
      <c r="A65" s="6"/>
      <c r="B65" s="9"/>
      <c r="C65" s="9" t="s">
        <v>52</v>
      </c>
      <c r="D65" s="20">
        <f>D64</f>
        <v>7.6066604601404997</v>
      </c>
      <c r="E65" s="20">
        <f>E64</f>
        <v>0.14604228317363099</v>
      </c>
      <c r="F65" s="20">
        <f>F64</f>
        <v>0</v>
      </c>
      <c r="G65" s="20">
        <f>G64</f>
        <v>1.3090398684276601</v>
      </c>
      <c r="H65" s="20">
        <f>SUM(D65:G65)</f>
        <v>9.0617426117417903</v>
      </c>
    </row>
    <row r="66" spans="1:8" ht="17.100000000000001" customHeight="1" x14ac:dyDescent="0.3">
      <c r="A66" s="6"/>
      <c r="B66" s="9"/>
      <c r="C66" s="9" t="s">
        <v>51</v>
      </c>
      <c r="D66" s="20">
        <f>D65 + D62</f>
        <v>261.16200913149049</v>
      </c>
      <c r="E66" s="20">
        <f>E65 + E62</f>
        <v>5.0141183889613306</v>
      </c>
      <c r="F66" s="20">
        <f>F65 + F62</f>
        <v>0</v>
      </c>
      <c r="G66" s="20">
        <f>G65 + G62</f>
        <v>44.943702149349662</v>
      </c>
      <c r="H66" s="20">
        <f>SUM(D66:G66)</f>
        <v>311.11982966980145</v>
      </c>
    </row>
    <row r="67" spans="1:8" ht="17.100000000000001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49</v>
      </c>
      <c r="C68" s="7" t="s">
        <v>48</v>
      </c>
      <c r="D68" s="20">
        <f>D66 * 20%</f>
        <v>52.232401826298101</v>
      </c>
      <c r="E68" s="20">
        <f>E66 * 20%</f>
        <v>1.0028236777922661</v>
      </c>
      <c r="F68" s="20">
        <f>F66 * 20%</f>
        <v>0</v>
      </c>
      <c r="G68" s="20">
        <f>G66 * 20%</f>
        <v>8.9887404298699334</v>
      </c>
      <c r="H68" s="20">
        <f>SUM(D68:G68)</f>
        <v>62.223965933960301</v>
      </c>
    </row>
    <row r="69" spans="1:8" ht="17.100000000000001" customHeight="1" x14ac:dyDescent="0.3">
      <c r="A69" s="6"/>
      <c r="B69" s="9"/>
      <c r="C69" s="9" t="s">
        <v>47</v>
      </c>
      <c r="D69" s="20">
        <f>D68</f>
        <v>52.232401826298101</v>
      </c>
      <c r="E69" s="20">
        <f>E68</f>
        <v>1.0028236777922661</v>
      </c>
      <c r="F69" s="20">
        <f>F68</f>
        <v>0</v>
      </c>
      <c r="G69" s="20">
        <f>G68</f>
        <v>8.9887404298699334</v>
      </c>
      <c r="H69" s="20">
        <f>SUM(D69:G69)</f>
        <v>62.223965933960301</v>
      </c>
    </row>
    <row r="70" spans="1:8" ht="17.100000000000001" customHeight="1" x14ac:dyDescent="0.3">
      <c r="A70" s="6"/>
      <c r="B70" s="9"/>
      <c r="C70" s="9" t="s">
        <v>46</v>
      </c>
      <c r="D70" s="20">
        <f>D69 + D66</f>
        <v>313.39441095778858</v>
      </c>
      <c r="E70" s="20">
        <f>E69 + E66</f>
        <v>6.0169420667535967</v>
      </c>
      <c r="F70" s="20">
        <f>F69 + F66</f>
        <v>0</v>
      </c>
      <c r="G70" s="20">
        <f>G69 + G66</f>
        <v>53.932442579219597</v>
      </c>
      <c r="H70" s="20">
        <f>SUM(D70:G70)</f>
        <v>373.34379560376175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241.07891226437999</v>
      </c>
      <c r="E13" s="19">
        <v>4.6285377080516996</v>
      </c>
      <c r="F13" s="19">
        <v>0</v>
      </c>
      <c r="G13" s="19">
        <v>0</v>
      </c>
      <c r="H13" s="19">
        <v>245.70744997244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241.07891226437999</v>
      </c>
      <c r="E14" s="19">
        <v>4.6285377080516996</v>
      </c>
      <c r="F14" s="19">
        <v>0</v>
      </c>
      <c r="G14" s="19">
        <v>0</v>
      </c>
      <c r="H14" s="19">
        <v>245.70744997244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0</v>
      </c>
      <c r="E13" s="19">
        <v>0</v>
      </c>
      <c r="F13" s="19">
        <v>0</v>
      </c>
      <c r="G13" s="19">
        <v>4.2345026230266001</v>
      </c>
      <c r="H13" s="19">
        <v>4.2345026230266001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4.2345026230266001</v>
      </c>
      <c r="H14" s="19">
        <v>4.2345026230266001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58</v>
      </c>
      <c r="D13" s="19">
        <v>0</v>
      </c>
      <c r="E13" s="19">
        <v>0</v>
      </c>
      <c r="F13" s="19">
        <v>0</v>
      </c>
      <c r="G13" s="19">
        <v>31.689928077903001</v>
      </c>
      <c r="H13" s="19">
        <v>31.689928077903001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31.689928077903001</v>
      </c>
      <c r="H14" s="19">
        <v>31.689928077903001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H3" sqref="H3:H43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93" t="s">
        <v>76</v>
      </c>
      <c r="B3" s="94"/>
      <c r="C3" s="45"/>
      <c r="D3" s="43">
        <v>245.70744997244</v>
      </c>
      <c r="E3" s="41"/>
      <c r="F3" s="41"/>
      <c r="G3" s="41"/>
      <c r="H3" s="48"/>
    </row>
    <row r="4" spans="1:8" x14ac:dyDescent="0.3">
      <c r="A4" s="95" t="s">
        <v>97</v>
      </c>
      <c r="B4" s="42" t="s">
        <v>98</v>
      </c>
      <c r="C4" s="45"/>
      <c r="D4" s="43">
        <v>241.07891226437999</v>
      </c>
      <c r="E4" s="41"/>
      <c r="F4" s="41"/>
      <c r="G4" s="41"/>
      <c r="H4" s="48"/>
    </row>
    <row r="5" spans="1:8" x14ac:dyDescent="0.3">
      <c r="A5" s="95"/>
      <c r="B5" s="42" t="s">
        <v>99</v>
      </c>
      <c r="C5" s="37"/>
      <c r="D5" s="43">
        <v>4.6285377080516996</v>
      </c>
      <c r="E5" s="41"/>
      <c r="F5" s="41"/>
      <c r="G5" s="41"/>
      <c r="H5" s="47"/>
    </row>
    <row r="6" spans="1:8" x14ac:dyDescent="0.3">
      <c r="A6" s="96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6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5" t="s">
        <v>25</v>
      </c>
      <c r="D8" s="44">
        <v>245.70744997244</v>
      </c>
      <c r="E8" s="41">
        <v>0.05</v>
      </c>
      <c r="F8" s="41" t="s">
        <v>102</v>
      </c>
      <c r="G8" s="44">
        <v>4914.1489994487001</v>
      </c>
      <c r="H8" s="47"/>
    </row>
    <row r="9" spans="1:8" x14ac:dyDescent="0.3">
      <c r="A9" s="99">
        <v>1</v>
      </c>
      <c r="B9" s="42" t="s">
        <v>98</v>
      </c>
      <c r="C9" s="95"/>
      <c r="D9" s="44">
        <v>241.07891226437999</v>
      </c>
      <c r="E9" s="41"/>
      <c r="F9" s="41"/>
      <c r="G9" s="41"/>
      <c r="H9" s="96" t="s">
        <v>103</v>
      </c>
    </row>
    <row r="10" spans="1:8" x14ac:dyDescent="0.3">
      <c r="A10" s="95"/>
      <c r="B10" s="42" t="s">
        <v>99</v>
      </c>
      <c r="C10" s="95"/>
      <c r="D10" s="44">
        <v>4.6285377080516996</v>
      </c>
      <c r="E10" s="41"/>
      <c r="F10" s="41"/>
      <c r="G10" s="41"/>
      <c r="H10" s="96"/>
    </row>
    <row r="11" spans="1:8" x14ac:dyDescent="0.3">
      <c r="A11" s="95"/>
      <c r="B11" s="42" t="s">
        <v>100</v>
      </c>
      <c r="C11" s="95"/>
      <c r="D11" s="44">
        <v>0</v>
      </c>
      <c r="E11" s="41"/>
      <c r="F11" s="41"/>
      <c r="G11" s="41"/>
      <c r="H11" s="96"/>
    </row>
    <row r="12" spans="1:8" x14ac:dyDescent="0.3">
      <c r="A12" s="95"/>
      <c r="B12" s="42" t="s">
        <v>101</v>
      </c>
      <c r="C12" s="95"/>
      <c r="D12" s="44">
        <v>0</v>
      </c>
      <c r="E12" s="41"/>
      <c r="F12" s="41"/>
      <c r="G12" s="41"/>
      <c r="H12" s="96"/>
    </row>
    <row r="13" spans="1:8" ht="24.6" x14ac:dyDescent="0.3">
      <c r="A13" s="100" t="s">
        <v>82</v>
      </c>
      <c r="B13" s="94"/>
      <c r="C13" s="37"/>
      <c r="D13" s="43">
        <v>0</v>
      </c>
      <c r="E13" s="41"/>
      <c r="F13" s="41"/>
      <c r="G13" s="41"/>
      <c r="H13" s="47"/>
    </row>
    <row r="14" spans="1:8" x14ac:dyDescent="0.3">
      <c r="A14" s="95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5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5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5"/>
      <c r="B17" s="42" t="s">
        <v>101</v>
      </c>
      <c r="C17" s="37"/>
      <c r="D17" s="43">
        <v>0</v>
      </c>
      <c r="E17" s="41"/>
      <c r="F17" s="41"/>
      <c r="G17" s="41"/>
      <c r="H17" s="47"/>
    </row>
    <row r="18" spans="1:8" x14ac:dyDescent="0.3">
      <c r="A18" s="97" t="s">
        <v>82</v>
      </c>
      <c r="B18" s="98"/>
      <c r="C18" s="95" t="s">
        <v>25</v>
      </c>
      <c r="D18" s="44">
        <v>0</v>
      </c>
      <c r="E18" s="41">
        <v>0.05</v>
      </c>
      <c r="F18" s="41" t="s">
        <v>102</v>
      </c>
      <c r="G18" s="44">
        <v>0</v>
      </c>
      <c r="H18" s="47"/>
    </row>
    <row r="19" spans="1:8" x14ac:dyDescent="0.3">
      <c r="A19" s="99">
        <v>1</v>
      </c>
      <c r="B19" s="42" t="s">
        <v>98</v>
      </c>
      <c r="C19" s="95"/>
      <c r="D19" s="44">
        <v>0</v>
      </c>
      <c r="E19" s="41"/>
      <c r="F19" s="41"/>
      <c r="G19" s="41"/>
      <c r="H19" s="96" t="s">
        <v>103</v>
      </c>
    </row>
    <row r="20" spans="1:8" x14ac:dyDescent="0.3">
      <c r="A20" s="95"/>
      <c r="B20" s="42" t="s">
        <v>99</v>
      </c>
      <c r="C20" s="95"/>
      <c r="D20" s="44">
        <v>0</v>
      </c>
      <c r="E20" s="41"/>
      <c r="F20" s="41"/>
      <c r="G20" s="41"/>
      <c r="H20" s="96"/>
    </row>
    <row r="21" spans="1:8" x14ac:dyDescent="0.3">
      <c r="A21" s="95"/>
      <c r="B21" s="42" t="s">
        <v>100</v>
      </c>
      <c r="C21" s="95"/>
      <c r="D21" s="44">
        <v>0</v>
      </c>
      <c r="E21" s="41"/>
      <c r="F21" s="41"/>
      <c r="G21" s="41"/>
      <c r="H21" s="96"/>
    </row>
    <row r="22" spans="1:8" x14ac:dyDescent="0.3">
      <c r="A22" s="95"/>
      <c r="B22" s="42" t="s">
        <v>101</v>
      </c>
      <c r="C22" s="95"/>
      <c r="D22" s="44">
        <v>0</v>
      </c>
      <c r="E22" s="41"/>
      <c r="F22" s="41"/>
      <c r="G22" s="41"/>
      <c r="H22" s="96"/>
    </row>
    <row r="23" spans="1:8" ht="24.6" x14ac:dyDescent="0.3">
      <c r="A23" s="100" t="s">
        <v>45</v>
      </c>
      <c r="B23" s="94"/>
      <c r="C23" s="37"/>
      <c r="D23" s="43">
        <v>4.2345026230266001</v>
      </c>
      <c r="E23" s="41"/>
      <c r="F23" s="41"/>
      <c r="G23" s="41"/>
      <c r="H23" s="47"/>
    </row>
    <row r="24" spans="1:8" x14ac:dyDescent="0.3">
      <c r="A24" s="95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5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5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5"/>
      <c r="B27" s="42" t="s">
        <v>101</v>
      </c>
      <c r="C27" s="37"/>
      <c r="D27" s="43">
        <v>4.2345026230266001</v>
      </c>
      <c r="E27" s="41"/>
      <c r="F27" s="41"/>
      <c r="G27" s="41"/>
      <c r="H27" s="47"/>
    </row>
    <row r="28" spans="1:8" x14ac:dyDescent="0.3">
      <c r="A28" s="97" t="s">
        <v>86</v>
      </c>
      <c r="B28" s="98"/>
      <c r="C28" s="95" t="s">
        <v>25</v>
      </c>
      <c r="D28" s="44">
        <v>4.2345026230266001</v>
      </c>
      <c r="E28" s="41">
        <v>0.05</v>
      </c>
      <c r="F28" s="41" t="s">
        <v>102</v>
      </c>
      <c r="G28" s="44">
        <v>84.690052460532002</v>
      </c>
      <c r="H28" s="47"/>
    </row>
    <row r="29" spans="1:8" x14ac:dyDescent="0.3">
      <c r="A29" s="99">
        <v>1</v>
      </c>
      <c r="B29" s="42" t="s">
        <v>98</v>
      </c>
      <c r="C29" s="95"/>
      <c r="D29" s="44">
        <v>0</v>
      </c>
      <c r="E29" s="41"/>
      <c r="F29" s="41"/>
      <c r="G29" s="41"/>
      <c r="H29" s="96" t="s">
        <v>103</v>
      </c>
    </row>
    <row r="30" spans="1:8" x14ac:dyDescent="0.3">
      <c r="A30" s="95"/>
      <c r="B30" s="42" t="s">
        <v>99</v>
      </c>
      <c r="C30" s="95"/>
      <c r="D30" s="44">
        <v>0</v>
      </c>
      <c r="E30" s="41"/>
      <c r="F30" s="41"/>
      <c r="G30" s="41"/>
      <c r="H30" s="96"/>
    </row>
    <row r="31" spans="1:8" x14ac:dyDescent="0.3">
      <c r="A31" s="95"/>
      <c r="B31" s="42" t="s">
        <v>100</v>
      </c>
      <c r="C31" s="95"/>
      <c r="D31" s="44">
        <v>0</v>
      </c>
      <c r="E31" s="41"/>
      <c r="F31" s="41"/>
      <c r="G31" s="41"/>
      <c r="H31" s="96"/>
    </row>
    <row r="32" spans="1:8" x14ac:dyDescent="0.3">
      <c r="A32" s="95"/>
      <c r="B32" s="42" t="s">
        <v>101</v>
      </c>
      <c r="C32" s="95"/>
      <c r="D32" s="44">
        <v>4.2345026230266001</v>
      </c>
      <c r="E32" s="41"/>
      <c r="F32" s="41"/>
      <c r="G32" s="41"/>
      <c r="H32" s="96"/>
    </row>
    <row r="33" spans="1:8" ht="24.6" x14ac:dyDescent="0.3">
      <c r="A33" s="100" t="s">
        <v>58</v>
      </c>
      <c r="B33" s="94"/>
      <c r="C33" s="37"/>
      <c r="D33" s="43">
        <v>31.689928077903001</v>
      </c>
      <c r="E33" s="41"/>
      <c r="F33" s="41"/>
      <c r="G33" s="41"/>
      <c r="H33" s="47"/>
    </row>
    <row r="34" spans="1:8" x14ac:dyDescent="0.3">
      <c r="A34" s="95" t="s">
        <v>106</v>
      </c>
      <c r="B34" s="42" t="s">
        <v>98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5"/>
      <c r="B35" s="42" t="s">
        <v>99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5"/>
      <c r="B36" s="42" t="s">
        <v>100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5"/>
      <c r="B37" s="42" t="s">
        <v>101</v>
      </c>
      <c r="C37" s="37"/>
      <c r="D37" s="43">
        <v>31.689928077903001</v>
      </c>
      <c r="E37" s="41"/>
      <c r="F37" s="41"/>
      <c r="G37" s="41"/>
      <c r="H37" s="47"/>
    </row>
    <row r="38" spans="1:8" x14ac:dyDescent="0.3">
      <c r="A38" s="97" t="s">
        <v>58</v>
      </c>
      <c r="B38" s="98"/>
      <c r="C38" s="95" t="s">
        <v>25</v>
      </c>
      <c r="D38" s="44">
        <v>31.689928077903001</v>
      </c>
      <c r="E38" s="41">
        <v>0.05</v>
      </c>
      <c r="F38" s="41" t="s">
        <v>102</v>
      </c>
      <c r="G38" s="44">
        <v>633.79856155805999</v>
      </c>
      <c r="H38" s="47"/>
    </row>
    <row r="39" spans="1:8" x14ac:dyDescent="0.3">
      <c r="A39" s="99">
        <v>1</v>
      </c>
      <c r="B39" s="42" t="s">
        <v>98</v>
      </c>
      <c r="C39" s="95"/>
      <c r="D39" s="44">
        <v>0</v>
      </c>
      <c r="E39" s="41"/>
      <c r="F39" s="41"/>
      <c r="G39" s="41"/>
      <c r="H39" s="96" t="s">
        <v>103</v>
      </c>
    </row>
    <row r="40" spans="1:8" x14ac:dyDescent="0.3">
      <c r="A40" s="95"/>
      <c r="B40" s="42" t="s">
        <v>99</v>
      </c>
      <c r="C40" s="95"/>
      <c r="D40" s="44">
        <v>0</v>
      </c>
      <c r="E40" s="41"/>
      <c r="F40" s="41"/>
      <c r="G40" s="41"/>
      <c r="H40" s="96"/>
    </row>
    <row r="41" spans="1:8" x14ac:dyDescent="0.3">
      <c r="A41" s="95"/>
      <c r="B41" s="42" t="s">
        <v>100</v>
      </c>
      <c r="C41" s="95"/>
      <c r="D41" s="44">
        <v>0</v>
      </c>
      <c r="E41" s="41"/>
      <c r="F41" s="41"/>
      <c r="G41" s="41"/>
      <c r="H41" s="96"/>
    </row>
    <row r="42" spans="1:8" x14ac:dyDescent="0.3">
      <c r="A42" s="95"/>
      <c r="B42" s="42" t="s">
        <v>101</v>
      </c>
      <c r="C42" s="95"/>
      <c r="D42" s="44">
        <v>31.689928077903001</v>
      </c>
      <c r="E42" s="41"/>
      <c r="F42" s="41"/>
      <c r="G42" s="41"/>
      <c r="H42" s="96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101" t="s">
        <v>107</v>
      </c>
      <c r="B45" s="101"/>
      <c r="C45" s="101"/>
      <c r="D45" s="101"/>
      <c r="E45" s="101"/>
      <c r="F45" s="101"/>
      <c r="G45" s="101"/>
      <c r="H45" s="101"/>
    </row>
    <row r="46" spans="1:8" x14ac:dyDescent="0.3">
      <c r="A46" s="101" t="s">
        <v>108</v>
      </c>
      <c r="B46" s="101"/>
      <c r="C46" s="101"/>
      <c r="D46" s="101"/>
      <c r="E46" s="101"/>
      <c r="F46" s="101"/>
      <c r="G46" s="101"/>
      <c r="H46" s="101"/>
    </row>
  </sheetData>
  <mergeCells count="26">
    <mergeCell ref="A45:H45"/>
    <mergeCell ref="A46:H46"/>
    <mergeCell ref="A33:B33"/>
    <mergeCell ref="A34:A37"/>
    <mergeCell ref="A38:B38"/>
    <mergeCell ref="H39:H42"/>
    <mergeCell ref="C38:C42"/>
    <mergeCell ref="A39:A42"/>
    <mergeCell ref="A23:B23"/>
    <mergeCell ref="A24:A27"/>
    <mergeCell ref="A28:B28"/>
    <mergeCell ref="H29:H32"/>
    <mergeCell ref="C28:C32"/>
    <mergeCell ref="A29:A32"/>
    <mergeCell ref="A13:B13"/>
    <mergeCell ref="A14:A17"/>
    <mergeCell ref="A18:B18"/>
    <mergeCell ref="H19:H22"/>
    <mergeCell ref="C18:C22"/>
    <mergeCell ref="A19:A22"/>
    <mergeCell ref="A3:B3"/>
    <mergeCell ref="A4:A7"/>
    <mergeCell ref="A8:B8"/>
    <mergeCell ref="H9:H12"/>
    <mergeCell ref="C8:C12"/>
    <mergeCell ref="A9:A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109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102</v>
      </c>
      <c r="C4" s="27">
        <v>0.16660823838738001</v>
      </c>
      <c r="D4" s="27">
        <v>222.07854046447</v>
      </c>
      <c r="E4" s="26">
        <v>6</v>
      </c>
      <c r="F4" s="25" t="s">
        <v>118</v>
      </c>
      <c r="G4" s="27">
        <v>37.000114410426001</v>
      </c>
      <c r="H4" s="28" t="s">
        <v>137</v>
      </c>
    </row>
    <row r="5" spans="1:8" ht="39" customHeight="1" x14ac:dyDescent="0.3">
      <c r="A5" s="25" t="s">
        <v>119</v>
      </c>
      <c r="B5" s="26" t="s">
        <v>120</v>
      </c>
      <c r="C5" s="27">
        <v>2</v>
      </c>
      <c r="D5" s="27">
        <v>24.126470438877</v>
      </c>
      <c r="E5" s="26">
        <v>6</v>
      </c>
      <c r="F5" s="25" t="s">
        <v>119</v>
      </c>
      <c r="G5" s="27">
        <v>54.431277869059002</v>
      </c>
      <c r="H5" s="28" t="s">
        <v>138</v>
      </c>
    </row>
    <row r="6" spans="1:8" ht="39" hidden="1" customHeight="1" x14ac:dyDescent="0.3">
      <c r="A6" s="25" t="s">
        <v>121</v>
      </c>
      <c r="B6" s="26" t="s">
        <v>120</v>
      </c>
      <c r="C6" s="27">
        <v>0.30674846625766999</v>
      </c>
      <c r="D6" s="27">
        <v>90.702982039983993</v>
      </c>
      <c r="E6" s="26">
        <v>6</v>
      </c>
      <c r="F6" s="26"/>
      <c r="G6" s="27">
        <v>27.823000625761999</v>
      </c>
      <c r="H6" s="28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2025-11-19T07:49:36Z</dcterms:modified>
</cp:coreProperties>
</file>